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56" i="1" l="1"/>
  <c r="D129" i="1" l="1"/>
  <c r="H147" i="1"/>
  <c r="H151" i="1"/>
  <c r="H155" i="1"/>
  <c r="H159" i="1"/>
  <c r="H163" i="1"/>
  <c r="F129" i="1"/>
  <c r="E121" i="1"/>
  <c r="E122" i="1"/>
  <c r="E123" i="1"/>
  <c r="H123" i="1" s="1"/>
  <c r="E124" i="1"/>
  <c r="H124" i="1" s="1"/>
  <c r="E125" i="1"/>
  <c r="H125" i="1" s="1"/>
  <c r="E126" i="1"/>
  <c r="E127" i="1"/>
  <c r="E128" i="1"/>
  <c r="E130" i="1"/>
  <c r="H130" i="1" s="1"/>
  <c r="E131" i="1"/>
  <c r="H131" i="1" s="1"/>
  <c r="E132" i="1"/>
  <c r="H132" i="1" s="1"/>
  <c r="E133" i="1"/>
  <c r="H133" i="1" s="1"/>
  <c r="E134" i="1"/>
  <c r="E135" i="1"/>
  <c r="H135" i="1" s="1"/>
  <c r="E136" i="1"/>
  <c r="E137" i="1"/>
  <c r="H137" i="1" s="1"/>
  <c r="E138" i="1"/>
  <c r="H138" i="1" s="1"/>
  <c r="E140" i="1"/>
  <c r="H140" i="1" s="1"/>
  <c r="E141" i="1"/>
  <c r="H141" i="1" s="1"/>
  <c r="E142" i="1"/>
  <c r="H142" i="1" s="1"/>
  <c r="E144" i="1"/>
  <c r="H144" i="1" s="1"/>
  <c r="E145" i="1"/>
  <c r="H145" i="1" s="1"/>
  <c r="E146" i="1"/>
  <c r="H146" i="1" s="1"/>
  <c r="E147" i="1"/>
  <c r="E148" i="1"/>
  <c r="H148" i="1" s="1"/>
  <c r="E149" i="1"/>
  <c r="H149" i="1" s="1"/>
  <c r="E150" i="1"/>
  <c r="H150" i="1" s="1"/>
  <c r="E151" i="1"/>
  <c r="E152" i="1"/>
  <c r="H152" i="1" s="1"/>
  <c r="E153" i="1"/>
  <c r="H153" i="1" s="1"/>
  <c r="E154" i="1"/>
  <c r="H154" i="1" s="1"/>
  <c r="E155" i="1"/>
  <c r="E156" i="1"/>
  <c r="H156" i="1" s="1"/>
  <c r="E157" i="1"/>
  <c r="H157" i="1" s="1"/>
  <c r="E158" i="1"/>
  <c r="H158" i="1" s="1"/>
  <c r="E159" i="1"/>
  <c r="E160" i="1"/>
  <c r="H160" i="1" s="1"/>
  <c r="E161" i="1"/>
  <c r="H161" i="1" s="1"/>
  <c r="E162" i="1"/>
  <c r="H162" i="1" s="1"/>
  <c r="E163" i="1"/>
  <c r="E164" i="1"/>
  <c r="E120" i="1"/>
  <c r="H120" i="1" s="1"/>
  <c r="E63" i="1"/>
  <c r="E60" i="1" s="1"/>
  <c r="D50" i="1"/>
  <c r="E50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1" i="1"/>
  <c r="H62" i="1"/>
  <c r="H64" i="1"/>
  <c r="H65" i="1"/>
  <c r="H66" i="1"/>
  <c r="H67" i="1"/>
  <c r="H68" i="1"/>
  <c r="H69" i="1"/>
  <c r="H70" i="1"/>
  <c r="H71" i="1"/>
  <c r="H72" i="1"/>
  <c r="H74" i="1"/>
  <c r="H75" i="1"/>
  <c r="H76" i="1"/>
  <c r="H78" i="1"/>
  <c r="H79" i="1"/>
  <c r="H80" i="1"/>
  <c r="H81" i="1"/>
  <c r="H82" i="1"/>
  <c r="H83" i="1"/>
  <c r="H84" i="1"/>
  <c r="E41" i="1"/>
  <c r="H41" i="1" s="1"/>
  <c r="G156" i="1"/>
  <c r="F156" i="1"/>
  <c r="D156" i="1"/>
  <c r="C156" i="1"/>
  <c r="G152" i="1"/>
  <c r="F152" i="1"/>
  <c r="D152" i="1"/>
  <c r="C152" i="1"/>
  <c r="G143" i="1"/>
  <c r="F143" i="1"/>
  <c r="D143" i="1"/>
  <c r="C143" i="1"/>
  <c r="E143" i="1" s="1"/>
  <c r="H143" i="1" s="1"/>
  <c r="G139" i="1"/>
  <c r="F139" i="1"/>
  <c r="D139" i="1"/>
  <c r="C139" i="1"/>
  <c r="E139" i="1" s="1"/>
  <c r="H139" i="1" s="1"/>
  <c r="H136" i="1"/>
  <c r="H134" i="1"/>
  <c r="G129" i="1"/>
  <c r="C129" i="1"/>
  <c r="H128" i="1"/>
  <c r="H127" i="1"/>
  <c r="H126" i="1"/>
  <c r="H122" i="1"/>
  <c r="H121" i="1"/>
  <c r="G119" i="1"/>
  <c r="F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H99" i="1"/>
  <c r="G99" i="1"/>
  <c r="F99" i="1"/>
  <c r="E99" i="1"/>
  <c r="D99" i="1"/>
  <c r="C99" i="1"/>
  <c r="H98" i="1"/>
  <c r="H97" i="1"/>
  <c r="H96" i="1"/>
  <c r="H95" i="1"/>
  <c r="H94" i="1"/>
  <c r="H93" i="1"/>
  <c r="H92" i="1"/>
  <c r="H91" i="1" s="1"/>
  <c r="G91" i="1"/>
  <c r="F91" i="1"/>
  <c r="E91" i="1"/>
  <c r="D91" i="1"/>
  <c r="C91" i="1"/>
  <c r="G77" i="1"/>
  <c r="F77" i="1"/>
  <c r="E77" i="1"/>
  <c r="H77" i="1" s="1"/>
  <c r="D77" i="1"/>
  <c r="C77" i="1"/>
  <c r="G73" i="1"/>
  <c r="F73" i="1"/>
  <c r="E73" i="1"/>
  <c r="H73" i="1" s="1"/>
  <c r="D73" i="1"/>
  <c r="C73" i="1"/>
  <c r="G64" i="1"/>
  <c r="F64" i="1"/>
  <c r="E64" i="1"/>
  <c r="D64" i="1"/>
  <c r="C64" i="1"/>
  <c r="G60" i="1"/>
  <c r="F60" i="1"/>
  <c r="D60" i="1"/>
  <c r="C60" i="1"/>
  <c r="G50" i="1"/>
  <c r="F50" i="1"/>
  <c r="H50" i="1" s="1"/>
  <c r="C50" i="1"/>
  <c r="G40" i="1"/>
  <c r="F40" i="1"/>
  <c r="D40" i="1"/>
  <c r="C40" i="1"/>
  <c r="H39" i="1"/>
  <c r="H38" i="1"/>
  <c r="H37" i="1"/>
  <c r="H36" i="1"/>
  <c r="H35" i="1"/>
  <c r="H34" i="1"/>
  <c r="H33" i="1"/>
  <c r="H32" i="1"/>
  <c r="H30" i="1" s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H13" i="1"/>
  <c r="H12" i="1" s="1"/>
  <c r="G12" i="1"/>
  <c r="F12" i="1"/>
  <c r="E12" i="1"/>
  <c r="D12" i="1"/>
  <c r="C12" i="1"/>
  <c r="E40" i="1" l="1"/>
  <c r="E11" i="1" s="1"/>
  <c r="C11" i="1"/>
  <c r="G11" i="1"/>
  <c r="H109" i="1"/>
  <c r="H20" i="1"/>
  <c r="F11" i="1"/>
  <c r="C90" i="1"/>
  <c r="E129" i="1"/>
  <c r="D90" i="1"/>
  <c r="G90" i="1"/>
  <c r="F90" i="1"/>
  <c r="E119" i="1"/>
  <c r="E90" i="1" s="1"/>
  <c r="H129" i="1"/>
  <c r="H119" i="1"/>
  <c r="C165" i="1"/>
  <c r="H60" i="1"/>
  <c r="H63" i="1"/>
  <c r="H40" i="1"/>
  <c r="D11" i="1"/>
  <c r="F165" i="1" l="1"/>
  <c r="H11" i="1"/>
  <c r="G165" i="1"/>
  <c r="D165" i="1"/>
  <c r="E165" i="1" s="1"/>
  <c r="H90" i="1"/>
  <c r="H165" i="1" l="1"/>
</calcChain>
</file>

<file path=xl/sharedStrings.xml><?xml version="1.0" encoding="utf-8"?>
<sst xmlns="http://schemas.openxmlformats.org/spreadsheetml/2006/main" count="171" uniqueCount="90">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</sst>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/>
    <xf numFmtId="0" fontId="11" fillId="9" borderId="12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3" fontId="11" fillId="10" borderId="11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3"/>
    </xf>
    <xf numFmtId="3" fontId="14" fillId="10" borderId="6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6"/>
    </xf>
    <xf numFmtId="0" fontId="14" fillId="10" borderId="6" xfId="0" applyFont="1" applyFill="1" applyBorder="1" applyAlignment="1">
      <alignment horizontal="left" vertical="center" wrapText="1" indent="6"/>
    </xf>
    <xf numFmtId="0" fontId="14" fillId="10" borderId="6" xfId="0" applyFont="1" applyFill="1" applyBorder="1" applyAlignment="1">
      <alignment horizontal="left" vertical="center" wrapText="1" indent="3"/>
    </xf>
    <xf numFmtId="0" fontId="14" fillId="10" borderId="2" xfId="0" applyFont="1" applyFill="1" applyBorder="1" applyAlignment="1">
      <alignment horizontal="left" vertical="center" indent="3"/>
    </xf>
    <xf numFmtId="0" fontId="14" fillId="10" borderId="2" xfId="0" applyFont="1" applyFill="1" applyBorder="1" applyAlignment="1">
      <alignment vertical="center"/>
    </xf>
    <xf numFmtId="0" fontId="14" fillId="10" borderId="0" xfId="0" applyFont="1" applyFill="1" applyBorder="1" applyAlignment="1">
      <alignment horizontal="left" vertical="center" indent="3"/>
    </xf>
    <xf numFmtId="0" fontId="14" fillId="10" borderId="0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left" vertical="center" indent="3"/>
    </xf>
    <xf numFmtId="0" fontId="14" fillId="10" borderId="8" xfId="0" applyFont="1" applyFill="1" applyBorder="1" applyAlignment="1">
      <alignment vertical="center"/>
    </xf>
    <xf numFmtId="0" fontId="11" fillId="10" borderId="6" xfId="0" applyFont="1" applyFill="1" applyBorder="1" applyAlignment="1">
      <alignment horizontal="left" vertical="center" indent="3"/>
    </xf>
    <xf numFmtId="0" fontId="14" fillId="10" borderId="6" xfId="0" applyFont="1" applyFill="1" applyBorder="1" applyAlignment="1">
      <alignment horizontal="left" indent="3"/>
    </xf>
    <xf numFmtId="3" fontId="14" fillId="10" borderId="6" xfId="0" applyNumberFormat="1" applyFont="1" applyFill="1" applyBorder="1" applyAlignment="1">
      <alignment vertical="center"/>
    </xf>
    <xf numFmtId="0" fontId="11" fillId="10" borderId="6" xfId="0" applyFont="1" applyFill="1" applyBorder="1" applyAlignment="1">
      <alignment horizontal="left" indent="3"/>
    </xf>
    <xf numFmtId="0" fontId="14" fillId="0" borderId="10" xfId="0" applyFont="1" applyBorder="1" applyAlignment="1">
      <alignment vertical="center"/>
    </xf>
    <xf numFmtId="0" fontId="14" fillId="0" borderId="10" xfId="0" applyFont="1" applyBorder="1"/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211266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6098" y="261430"/>
          <a:ext cx="2042268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119065</xdr:colOff>
      <xdr:row>0</xdr:row>
      <xdr:rowOff>79374</xdr:rowOff>
    </xdr:from>
    <xdr:to>
      <xdr:col>7</xdr:col>
      <xdr:colOff>1522194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26715" y="79374"/>
          <a:ext cx="1403129" cy="1058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50" zoomScaleNormal="50" zoomScaleSheetLayoutView="40" workbookViewId="0">
      <pane ySplit="10" topLeftCell="A50" activePane="bottomLeft" state="frozen"/>
      <selection pane="bottomLeft" activeCell="C162" sqref="C162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1" t="s">
        <v>1</v>
      </c>
      <c r="C4" s="32"/>
      <c r="D4" s="32"/>
      <c r="E4" s="32"/>
      <c r="F4" s="32"/>
      <c r="G4" s="32"/>
      <c r="H4" s="33"/>
    </row>
    <row r="5" spans="1:8" s="5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5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5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5" customFormat="1" ht="32.25" x14ac:dyDescent="0.35">
      <c r="B8" s="27" t="s">
        <v>4</v>
      </c>
      <c r="C8" s="28"/>
      <c r="D8" s="28"/>
      <c r="E8" s="28"/>
      <c r="F8" s="28"/>
      <c r="G8" s="28"/>
      <c r="H8" s="29"/>
    </row>
    <row r="9" spans="1:8" s="5" customFormat="1" ht="42.75" customHeight="1" x14ac:dyDescent="0.35">
      <c r="B9" s="38" t="s">
        <v>5</v>
      </c>
      <c r="C9" s="38" t="s">
        <v>6</v>
      </c>
      <c r="D9" s="38"/>
      <c r="E9" s="38"/>
      <c r="F9" s="38"/>
      <c r="G9" s="38"/>
      <c r="H9" s="38" t="s">
        <v>7</v>
      </c>
    </row>
    <row r="10" spans="1:8" s="5" customFormat="1" ht="64.5" x14ac:dyDescent="0.35">
      <c r="B10" s="39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39"/>
    </row>
    <row r="11" spans="1:8" s="5" customFormat="1" ht="32.25" x14ac:dyDescent="0.35">
      <c r="B11" s="7" t="s">
        <v>13</v>
      </c>
      <c r="C11" s="8">
        <f>SUM(C12,C20,C30,C40,C50,C60,C64,C73,C77)</f>
        <v>59649150</v>
      </c>
      <c r="D11" s="8">
        <f>SUM(D12,D20,D30,D40,D50,D60,D64,D73,D77)</f>
        <v>8791586</v>
      </c>
      <c r="E11" s="8">
        <f>SUM(E12,E20,E30,E40,E50,E60,E64,E73,E77)</f>
        <v>68440736</v>
      </c>
      <c r="F11" s="8">
        <f>SUM(F12,F20,F30,F40,F50,F60,F64,F73,F77)</f>
        <v>68231757.280000001</v>
      </c>
      <c r="G11" s="8">
        <f>SUM(G12,G20,G30,G40,G50,G60,G64,G73,G77)</f>
        <v>59605805.549999997</v>
      </c>
      <c r="H11" s="9">
        <f t="shared" ref="H11" si="0">SUM(H12,H20,H30,H40,H50,H60,H64,H73,H77)</f>
        <v>208978.71999999881</v>
      </c>
    </row>
    <row r="12" spans="1:8" s="5" customFormat="1" ht="32.25" x14ac:dyDescent="0.35">
      <c r="B12" s="10" t="s">
        <v>14</v>
      </c>
      <c r="C12" s="11">
        <f t="shared" ref="C12:H12" si="1">SUM(C13:C19)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>E18-F18</f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4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4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4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4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4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4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6">E32-F32</f>
        <v>0</v>
      </c>
    </row>
    <row r="33" spans="2:8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6"/>
        <v>0</v>
      </c>
    </row>
    <row r="34" spans="2:8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6"/>
        <v>0</v>
      </c>
    </row>
    <row r="35" spans="2:8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6"/>
        <v>0</v>
      </c>
    </row>
    <row r="36" spans="2:8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6"/>
        <v>0</v>
      </c>
    </row>
    <row r="37" spans="2:8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6"/>
        <v>0</v>
      </c>
    </row>
    <row r="38" spans="2:8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6"/>
        <v>0</v>
      </c>
    </row>
    <row r="39" spans="2:8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6"/>
        <v>0</v>
      </c>
    </row>
    <row r="40" spans="2:8" s="5" customFormat="1" ht="64.5" x14ac:dyDescent="0.35">
      <c r="B40" s="14" t="s">
        <v>42</v>
      </c>
      <c r="C40" s="11">
        <f>SUM(C41:C49)</f>
        <v>59649150</v>
      </c>
      <c r="D40" s="11">
        <f t="shared" ref="D40:H40" si="7">SUM(D41:D49)</f>
        <v>8600000</v>
      </c>
      <c r="E40" s="11">
        <f t="shared" si="7"/>
        <v>68249150</v>
      </c>
      <c r="F40" s="11">
        <f t="shared" si="7"/>
        <v>68231757.280000001</v>
      </c>
      <c r="G40" s="11">
        <f t="shared" si="7"/>
        <v>59605805.549999997</v>
      </c>
      <c r="H40" s="11">
        <f t="shared" si="7"/>
        <v>17392.719999998808</v>
      </c>
    </row>
    <row r="41" spans="2:8" s="5" customFormat="1" ht="32.25" x14ac:dyDescent="0.35">
      <c r="B41" s="12" t="s">
        <v>43</v>
      </c>
      <c r="C41" s="11">
        <v>59649150</v>
      </c>
      <c r="D41" s="11">
        <v>8600000</v>
      </c>
      <c r="E41" s="11">
        <f>+C41+D41</f>
        <v>68249150</v>
      </c>
      <c r="F41" s="11">
        <v>68231757.280000001</v>
      </c>
      <c r="G41" s="11">
        <v>59605805.549999997</v>
      </c>
      <c r="H41" s="11">
        <f>+E41-F41</f>
        <v>17392.719999998808</v>
      </c>
    </row>
    <row r="42" spans="2:8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84" si="8">+E42-F42</f>
        <v>0</v>
      </c>
    </row>
    <row r="43" spans="2:8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8"/>
        <v>0</v>
      </c>
    </row>
    <row r="44" spans="2:8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8"/>
        <v>0</v>
      </c>
    </row>
    <row r="45" spans="2:8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8"/>
        <v>0</v>
      </c>
    </row>
    <row r="46" spans="2:8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8"/>
        <v>0</v>
      </c>
    </row>
    <row r="47" spans="2:8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8"/>
        <v>0</v>
      </c>
    </row>
    <row r="48" spans="2:8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8"/>
        <v>0</v>
      </c>
    </row>
    <row r="49" spans="2:8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8"/>
        <v>0</v>
      </c>
    </row>
    <row r="50" spans="2:8" s="5" customFormat="1" ht="36" customHeight="1" x14ac:dyDescent="0.35">
      <c r="B50" s="14" t="s">
        <v>52</v>
      </c>
      <c r="C50" s="11">
        <f>SUM(C51:C59)</f>
        <v>0</v>
      </c>
      <c r="D50" s="11">
        <f t="shared" ref="D50:G50" si="9">SUM(D51:D59)</f>
        <v>191586</v>
      </c>
      <c r="E50" s="11">
        <f t="shared" si="9"/>
        <v>191586</v>
      </c>
      <c r="F50" s="11">
        <f t="shared" si="9"/>
        <v>0</v>
      </c>
      <c r="G50" s="11">
        <f t="shared" si="9"/>
        <v>0</v>
      </c>
      <c r="H50" s="11">
        <f t="shared" si="8"/>
        <v>191586</v>
      </c>
    </row>
    <row r="51" spans="2:8" s="5" customFormat="1" ht="26.25" customHeight="1" x14ac:dyDescent="0.35">
      <c r="B51" s="12" t="s">
        <v>53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 t="shared" si="8"/>
        <v>0</v>
      </c>
    </row>
    <row r="52" spans="2:8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si="8"/>
        <v>0</v>
      </c>
    </row>
    <row r="53" spans="2:8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8"/>
        <v>0</v>
      </c>
    </row>
    <row r="54" spans="2:8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8"/>
        <v>0</v>
      </c>
    </row>
    <row r="55" spans="2:8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8"/>
        <v>0</v>
      </c>
    </row>
    <row r="56" spans="2:8" s="5" customFormat="1" ht="32.25" x14ac:dyDescent="0.35">
      <c r="B56" s="12" t="s">
        <v>58</v>
      </c>
      <c r="C56" s="11">
        <v>0</v>
      </c>
      <c r="D56" s="11">
        <v>191586</v>
      </c>
      <c r="E56" s="11">
        <f>+C56+D56</f>
        <v>191586</v>
      </c>
      <c r="F56" s="11">
        <v>0</v>
      </c>
      <c r="G56" s="11">
        <v>0</v>
      </c>
      <c r="H56" s="11">
        <f t="shared" si="8"/>
        <v>191586</v>
      </c>
    </row>
    <row r="57" spans="2:8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8"/>
        <v>0</v>
      </c>
    </row>
    <row r="58" spans="2:8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8"/>
        <v>0</v>
      </c>
    </row>
    <row r="59" spans="2:8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8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G60" si="10">SUM(D61:D63)</f>
        <v>0</v>
      </c>
      <c r="E60" s="11">
        <f t="shared" si="10"/>
        <v>0</v>
      </c>
      <c r="F60" s="11">
        <f t="shared" si="10"/>
        <v>0</v>
      </c>
      <c r="G60" s="11">
        <f t="shared" si="10"/>
        <v>0</v>
      </c>
      <c r="H60" s="11">
        <f t="shared" si="8"/>
        <v>0</v>
      </c>
    </row>
    <row r="61" spans="2:8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 t="shared" si="8"/>
        <v>0</v>
      </c>
    </row>
    <row r="62" spans="2:8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si="8"/>
        <v>0</v>
      </c>
    </row>
    <row r="63" spans="2:8" s="5" customFormat="1" ht="32.25" x14ac:dyDescent="0.35">
      <c r="B63" s="12" t="s">
        <v>65</v>
      </c>
      <c r="C63" s="11">
        <v>0</v>
      </c>
      <c r="D63" s="11">
        <v>0</v>
      </c>
      <c r="E63" s="11">
        <f>+C63+D63</f>
        <v>0</v>
      </c>
      <c r="F63" s="11">
        <v>0</v>
      </c>
      <c r="G63" s="11">
        <v>0</v>
      </c>
      <c r="H63" s="11">
        <f t="shared" si="8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G64" si="11">SUM(D65:D69,D71:D72)</f>
        <v>0</v>
      </c>
      <c r="E64" s="11">
        <f t="shared" si="11"/>
        <v>0</v>
      </c>
      <c r="F64" s="11">
        <f t="shared" si="11"/>
        <v>0</v>
      </c>
      <c r="G64" s="11">
        <f t="shared" si="11"/>
        <v>0</v>
      </c>
      <c r="H64" s="11">
        <f t="shared" si="8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 t="shared" si="8"/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si="8"/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8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8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8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8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8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8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G73" si="12">SUM(D74:D76)</f>
        <v>0</v>
      </c>
      <c r="E73" s="11">
        <f t="shared" si="12"/>
        <v>0</v>
      </c>
      <c r="F73" s="11">
        <f t="shared" si="12"/>
        <v>0</v>
      </c>
      <c r="G73" s="11">
        <f t="shared" si="12"/>
        <v>0</v>
      </c>
      <c r="H73" s="11">
        <f t="shared" si="8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 t="shared" si="8"/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si="8"/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8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G77" si="13">SUM(D78:D84)</f>
        <v>0</v>
      </c>
      <c r="E77" s="11">
        <f t="shared" si="13"/>
        <v>0</v>
      </c>
      <c r="F77" s="11">
        <f t="shared" si="13"/>
        <v>0</v>
      </c>
      <c r="G77" s="11">
        <f t="shared" si="13"/>
        <v>0</v>
      </c>
      <c r="H77" s="11">
        <f t="shared" si="8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 t="shared" si="8"/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si="8"/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8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8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8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8"/>
        <v>0</v>
      </c>
    </row>
    <row r="84" spans="2:8" s="5" customFormat="1" ht="32.25" x14ac:dyDescent="0.35">
      <c r="B84" s="12" t="s">
        <v>86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40" t="s">
        <v>5</v>
      </c>
      <c r="C88" s="40" t="s">
        <v>6</v>
      </c>
      <c r="D88" s="40"/>
      <c r="E88" s="40"/>
      <c r="F88" s="40"/>
      <c r="G88" s="40"/>
      <c r="H88" s="40" t="s">
        <v>7</v>
      </c>
    </row>
    <row r="89" spans="2:8" s="5" customFormat="1" ht="64.5" x14ac:dyDescent="0.35">
      <c r="B89" s="40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40"/>
    </row>
    <row r="90" spans="2:8" s="5" customFormat="1" ht="32.25" x14ac:dyDescent="0.35">
      <c r="B90" s="21" t="s">
        <v>87</v>
      </c>
      <c r="C90" s="8">
        <f>SUM(C91,C99,C109,C119,C129,C139,C143,C152,C156)</f>
        <v>12267295</v>
      </c>
      <c r="D90" s="8">
        <f t="shared" ref="D90:H90" si="14">SUM(D91,D99,D109,D119,D129,D139,D143,D152,D156)</f>
        <v>30234070.510000002</v>
      </c>
      <c r="E90" s="8">
        <f t="shared" si="14"/>
        <v>42501365.510000005</v>
      </c>
      <c r="F90" s="8">
        <f t="shared" si="14"/>
        <v>18163079.890000001</v>
      </c>
      <c r="G90" s="8">
        <f t="shared" si="14"/>
        <v>12228765.91</v>
      </c>
      <c r="H90" s="8">
        <f t="shared" si="14"/>
        <v>24338285.620000001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5">SUM(D92:D98)</f>
        <v>0</v>
      </c>
      <c r="E91" s="11">
        <f t="shared" si="15"/>
        <v>0</v>
      </c>
      <c r="F91" s="11">
        <f t="shared" si="15"/>
        <v>0</v>
      </c>
      <c r="G91" s="11">
        <f t="shared" si="15"/>
        <v>0</v>
      </c>
      <c r="H91" s="11">
        <f t="shared" si="15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16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16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16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16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16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16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17">SUM(D100:D108)</f>
        <v>0</v>
      </c>
      <c r="E99" s="11">
        <f t="shared" si="17"/>
        <v>0</v>
      </c>
      <c r="F99" s="11">
        <f t="shared" si="17"/>
        <v>0</v>
      </c>
      <c r="G99" s="11">
        <f t="shared" si="17"/>
        <v>0</v>
      </c>
      <c r="H99" s="11">
        <f t="shared" si="17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18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18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18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18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18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18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18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18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19">SUM(E110:E118)</f>
        <v>0</v>
      </c>
      <c r="F109" s="11">
        <f t="shared" si="19"/>
        <v>0</v>
      </c>
      <c r="G109" s="11">
        <f t="shared" si="19"/>
        <v>0</v>
      </c>
      <c r="H109" s="11">
        <f t="shared" si="19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0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0"/>
        <v>0</v>
      </c>
    </row>
    <row r="113" spans="2:8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0"/>
        <v>0</v>
      </c>
    </row>
    <row r="114" spans="2:8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0"/>
        <v>0</v>
      </c>
    </row>
    <row r="115" spans="2:8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0"/>
        <v>0</v>
      </c>
    </row>
    <row r="116" spans="2:8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0"/>
        <v>0</v>
      </c>
    </row>
    <row r="117" spans="2:8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0"/>
        <v>0</v>
      </c>
    </row>
    <row r="118" spans="2:8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0"/>
        <v>0</v>
      </c>
    </row>
    <row r="119" spans="2:8" s="5" customFormat="1" ht="64.5" x14ac:dyDescent="0.35">
      <c r="B119" s="14" t="s">
        <v>42</v>
      </c>
      <c r="C119" s="11">
        <f>SUM(C120:C128)</f>
        <v>12267295</v>
      </c>
      <c r="D119" s="11">
        <f t="shared" ref="D119:H119" si="21">SUM(D120:D128)</f>
        <v>5633664.2800000003</v>
      </c>
      <c r="E119" s="11">
        <f t="shared" si="21"/>
        <v>17900959.280000001</v>
      </c>
      <c r="F119" s="11">
        <f t="shared" si="21"/>
        <v>9545526.9100000001</v>
      </c>
      <c r="G119" s="11">
        <f t="shared" si="21"/>
        <v>6765323.5199999996</v>
      </c>
      <c r="H119" s="11">
        <f t="shared" si="21"/>
        <v>8355432.370000001</v>
      </c>
    </row>
    <row r="120" spans="2:8" s="5" customFormat="1" ht="32.25" x14ac:dyDescent="0.35">
      <c r="B120" s="12" t="s">
        <v>43</v>
      </c>
      <c r="C120" s="11">
        <v>12014527</v>
      </c>
      <c r="D120" s="11">
        <v>5513962.7800000003</v>
      </c>
      <c r="E120" s="11">
        <f>+C120+D120</f>
        <v>17528489.780000001</v>
      </c>
      <c r="F120" s="11">
        <v>9444302.8100000005</v>
      </c>
      <c r="G120" s="11">
        <v>6664099.4199999999</v>
      </c>
      <c r="H120" s="11">
        <f>E120-F120</f>
        <v>8084186.9700000007</v>
      </c>
    </row>
    <row r="121" spans="2:8" s="5" customFormat="1" ht="32.25" x14ac:dyDescent="0.35">
      <c r="B121" s="12" t="s">
        <v>44</v>
      </c>
      <c r="C121" s="11">
        <v>0</v>
      </c>
      <c r="D121" s="11">
        <v>0</v>
      </c>
      <c r="E121" s="11">
        <f t="shared" ref="E121:E165" si="22">+C121+D121</f>
        <v>0</v>
      </c>
      <c r="F121" s="11">
        <v>0</v>
      </c>
      <c r="G121" s="11">
        <v>0</v>
      </c>
      <c r="H121" s="11">
        <f t="shared" ref="H121:H128" si="23">E121-F121</f>
        <v>0</v>
      </c>
    </row>
    <row r="122" spans="2:8" s="5" customFormat="1" ht="32.25" x14ac:dyDescent="0.35">
      <c r="B122" s="12" t="s">
        <v>45</v>
      </c>
      <c r="C122" s="11">
        <v>0</v>
      </c>
      <c r="D122" s="11">
        <v>0</v>
      </c>
      <c r="E122" s="11">
        <f t="shared" si="22"/>
        <v>0</v>
      </c>
      <c r="F122" s="11">
        <v>0</v>
      </c>
      <c r="G122" s="11">
        <v>0</v>
      </c>
      <c r="H122" s="11">
        <f t="shared" si="23"/>
        <v>0</v>
      </c>
    </row>
    <row r="123" spans="2:8" s="5" customFormat="1" ht="32.25" x14ac:dyDescent="0.35">
      <c r="B123" s="12" t="s">
        <v>46</v>
      </c>
      <c r="C123" s="11">
        <v>252768</v>
      </c>
      <c r="D123" s="11">
        <v>119701.5</v>
      </c>
      <c r="E123" s="11">
        <f t="shared" si="22"/>
        <v>372469.5</v>
      </c>
      <c r="F123" s="11">
        <v>101224.1</v>
      </c>
      <c r="G123" s="11">
        <v>101224.1</v>
      </c>
      <c r="H123" s="11">
        <f t="shared" si="23"/>
        <v>271245.40000000002</v>
      </c>
    </row>
    <row r="124" spans="2:8" s="5" customFormat="1" ht="32.25" x14ac:dyDescent="0.35">
      <c r="B124" s="12" t="s">
        <v>47</v>
      </c>
      <c r="C124" s="11">
        <v>0</v>
      </c>
      <c r="D124" s="11">
        <v>0</v>
      </c>
      <c r="E124" s="11">
        <f t="shared" si="22"/>
        <v>0</v>
      </c>
      <c r="F124" s="11">
        <v>0</v>
      </c>
      <c r="G124" s="11">
        <v>0</v>
      </c>
      <c r="H124" s="11">
        <f t="shared" si="23"/>
        <v>0</v>
      </c>
    </row>
    <row r="125" spans="2:8" s="5" customFormat="1" ht="32.25" x14ac:dyDescent="0.35">
      <c r="B125" s="12" t="s">
        <v>48</v>
      </c>
      <c r="C125" s="11">
        <v>0</v>
      </c>
      <c r="D125" s="11">
        <v>0</v>
      </c>
      <c r="E125" s="11">
        <f t="shared" si="22"/>
        <v>0</v>
      </c>
      <c r="F125" s="11">
        <v>0</v>
      </c>
      <c r="G125" s="11">
        <v>0</v>
      </c>
      <c r="H125" s="11">
        <f t="shared" si="23"/>
        <v>0</v>
      </c>
    </row>
    <row r="126" spans="2:8" s="5" customFormat="1" ht="32.25" x14ac:dyDescent="0.35">
      <c r="B126" s="12" t="s">
        <v>49</v>
      </c>
      <c r="C126" s="11">
        <v>0</v>
      </c>
      <c r="D126" s="11">
        <v>0</v>
      </c>
      <c r="E126" s="11">
        <f t="shared" si="22"/>
        <v>0</v>
      </c>
      <c r="F126" s="11">
        <v>0</v>
      </c>
      <c r="G126" s="11">
        <v>0</v>
      </c>
      <c r="H126" s="11">
        <f t="shared" si="23"/>
        <v>0</v>
      </c>
    </row>
    <row r="127" spans="2:8" s="5" customFormat="1" ht="32.25" x14ac:dyDescent="0.35">
      <c r="B127" s="12" t="s">
        <v>50</v>
      </c>
      <c r="C127" s="11">
        <v>0</v>
      </c>
      <c r="D127" s="11">
        <v>0</v>
      </c>
      <c r="E127" s="11">
        <f t="shared" si="22"/>
        <v>0</v>
      </c>
      <c r="F127" s="11">
        <v>0</v>
      </c>
      <c r="G127" s="11">
        <v>0</v>
      </c>
      <c r="H127" s="11">
        <f t="shared" si="23"/>
        <v>0</v>
      </c>
    </row>
    <row r="128" spans="2:8" s="5" customFormat="1" ht="32.25" x14ac:dyDescent="0.35">
      <c r="B128" s="12" t="s">
        <v>51</v>
      </c>
      <c r="C128" s="11">
        <v>0</v>
      </c>
      <c r="D128" s="11">
        <v>0</v>
      </c>
      <c r="E128" s="11">
        <f t="shared" si="22"/>
        <v>0</v>
      </c>
      <c r="F128" s="11">
        <v>0</v>
      </c>
      <c r="G128" s="11">
        <v>0</v>
      </c>
      <c r="H128" s="11">
        <f t="shared" si="23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>SUM(D130:D138)</f>
        <v>803603.75</v>
      </c>
      <c r="E129" s="11">
        <f t="shared" si="22"/>
        <v>803603.75</v>
      </c>
      <c r="F129" s="11">
        <f t="shared" ref="F129:H129" si="24">SUM(F130:F138)</f>
        <v>226090.41999999998</v>
      </c>
      <c r="G129" s="11">
        <f t="shared" si="24"/>
        <v>226090.41999999998</v>
      </c>
      <c r="H129" s="11">
        <f t="shared" si="24"/>
        <v>577513.33000000007</v>
      </c>
    </row>
    <row r="130" spans="2:8" s="5" customFormat="1" ht="32.25" x14ac:dyDescent="0.35">
      <c r="B130" s="12" t="s">
        <v>53</v>
      </c>
      <c r="C130" s="11">
        <v>0</v>
      </c>
      <c r="D130" s="11">
        <v>462574.29</v>
      </c>
      <c r="E130" s="11">
        <f t="shared" si="22"/>
        <v>462574.29</v>
      </c>
      <c r="F130" s="11">
        <v>146978.51999999999</v>
      </c>
      <c r="G130" s="11">
        <v>146978.51999999999</v>
      </c>
      <c r="H130" s="11">
        <f>E130-F130</f>
        <v>315595.77</v>
      </c>
    </row>
    <row r="131" spans="2:8" s="5" customFormat="1" ht="32.25" x14ac:dyDescent="0.35">
      <c r="B131" s="12" t="s">
        <v>54</v>
      </c>
      <c r="C131" s="11">
        <v>0</v>
      </c>
      <c r="D131" s="11">
        <v>193187.58</v>
      </c>
      <c r="E131" s="11">
        <f t="shared" si="22"/>
        <v>193187.58</v>
      </c>
      <c r="F131" s="11">
        <v>79111.899999999994</v>
      </c>
      <c r="G131" s="11">
        <v>79111.899999999994</v>
      </c>
      <c r="H131" s="11">
        <f t="shared" ref="H131:H163" si="25">E131-F131</f>
        <v>114075.68</v>
      </c>
    </row>
    <row r="132" spans="2:8" s="5" customFormat="1" ht="32.25" x14ac:dyDescent="0.35">
      <c r="B132" s="12" t="s">
        <v>55</v>
      </c>
      <c r="C132" s="11">
        <v>0</v>
      </c>
      <c r="D132" s="11">
        <v>112841.88</v>
      </c>
      <c r="E132" s="11">
        <f t="shared" si="22"/>
        <v>112841.88</v>
      </c>
      <c r="F132" s="11">
        <v>0</v>
      </c>
      <c r="G132" s="11">
        <v>0</v>
      </c>
      <c r="H132" s="11">
        <f t="shared" si="25"/>
        <v>112841.88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f t="shared" si="22"/>
        <v>0</v>
      </c>
      <c r="F133" s="11">
        <v>0</v>
      </c>
      <c r="G133" s="11">
        <v>0</v>
      </c>
      <c r="H133" s="11">
        <f t="shared" si="25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f t="shared" si="22"/>
        <v>0</v>
      </c>
      <c r="F134" s="11">
        <v>0</v>
      </c>
      <c r="G134" s="11">
        <v>0</v>
      </c>
      <c r="H134" s="11">
        <f t="shared" si="25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0</v>
      </c>
      <c r="E135" s="11">
        <f t="shared" si="22"/>
        <v>0</v>
      </c>
      <c r="F135" s="11">
        <v>0</v>
      </c>
      <c r="G135" s="11">
        <v>0</v>
      </c>
      <c r="H135" s="11">
        <f t="shared" si="25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f t="shared" si="22"/>
        <v>0</v>
      </c>
      <c r="F136" s="11">
        <v>0</v>
      </c>
      <c r="G136" s="11">
        <v>0</v>
      </c>
      <c r="H136" s="11">
        <f t="shared" si="25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f t="shared" si="22"/>
        <v>0</v>
      </c>
      <c r="F137" s="11">
        <v>0</v>
      </c>
      <c r="G137" s="11">
        <v>0</v>
      </c>
      <c r="H137" s="11">
        <f t="shared" si="25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35000</v>
      </c>
      <c r="E138" s="11">
        <f t="shared" si="22"/>
        <v>35000</v>
      </c>
      <c r="F138" s="11">
        <v>0</v>
      </c>
      <c r="G138" s="11">
        <v>0</v>
      </c>
      <c r="H138" s="11">
        <f t="shared" si="25"/>
        <v>35000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G139" si="26">SUM(D140:D142)</f>
        <v>23796802.48</v>
      </c>
      <c r="E139" s="11">
        <f t="shared" si="22"/>
        <v>23796802.48</v>
      </c>
      <c r="F139" s="11">
        <f t="shared" si="26"/>
        <v>8391462.5600000005</v>
      </c>
      <c r="G139" s="11">
        <f t="shared" si="26"/>
        <v>5237351.97</v>
      </c>
      <c r="H139" s="11">
        <f t="shared" si="25"/>
        <v>15405339.92</v>
      </c>
    </row>
    <row r="140" spans="2:8" s="5" customFormat="1" ht="32.25" x14ac:dyDescent="0.35">
      <c r="B140" s="12" t="s">
        <v>63</v>
      </c>
      <c r="C140" s="11">
        <v>0</v>
      </c>
      <c r="D140" s="11">
        <v>23796802.48</v>
      </c>
      <c r="E140" s="11">
        <f t="shared" si="22"/>
        <v>23796802.48</v>
      </c>
      <c r="F140" s="11">
        <v>8391462.5600000005</v>
      </c>
      <c r="G140" s="11">
        <v>5237351.97</v>
      </c>
      <c r="H140" s="11">
        <f t="shared" si="25"/>
        <v>15405339.92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f t="shared" si="22"/>
        <v>0</v>
      </c>
      <c r="F141" s="11">
        <v>0</v>
      </c>
      <c r="G141" s="11">
        <v>0</v>
      </c>
      <c r="H141" s="11">
        <f t="shared" si="25"/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0</v>
      </c>
      <c r="E142" s="11">
        <f t="shared" si="22"/>
        <v>0</v>
      </c>
      <c r="F142" s="11">
        <v>0</v>
      </c>
      <c r="G142" s="11">
        <v>0</v>
      </c>
      <c r="H142" s="11">
        <f t="shared" si="25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G143" si="27">SUM(D144:D148,D150:D151)</f>
        <v>0</v>
      </c>
      <c r="E143" s="11">
        <f t="shared" si="22"/>
        <v>0</v>
      </c>
      <c r="F143" s="11">
        <f t="shared" si="27"/>
        <v>0</v>
      </c>
      <c r="G143" s="11">
        <f t="shared" si="27"/>
        <v>0</v>
      </c>
      <c r="H143" s="11">
        <f t="shared" si="25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f t="shared" si="22"/>
        <v>0</v>
      </c>
      <c r="F144" s="11">
        <v>0</v>
      </c>
      <c r="G144" s="11">
        <v>0</v>
      </c>
      <c r="H144" s="11">
        <f t="shared" si="25"/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f t="shared" si="22"/>
        <v>0</v>
      </c>
      <c r="F145" s="11">
        <v>0</v>
      </c>
      <c r="G145" s="11">
        <v>0</v>
      </c>
      <c r="H145" s="11">
        <f t="shared" si="25"/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f t="shared" si="22"/>
        <v>0</v>
      </c>
      <c r="F146" s="11">
        <v>0</v>
      </c>
      <c r="G146" s="11">
        <v>0</v>
      </c>
      <c r="H146" s="11">
        <f t="shared" si="25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f t="shared" si="22"/>
        <v>0</v>
      </c>
      <c r="F147" s="11">
        <v>0</v>
      </c>
      <c r="G147" s="11">
        <v>0</v>
      </c>
      <c r="H147" s="11">
        <f t="shared" si="25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f t="shared" si="22"/>
        <v>0</v>
      </c>
      <c r="F148" s="11">
        <v>0</v>
      </c>
      <c r="G148" s="11">
        <v>0</v>
      </c>
      <c r="H148" s="11">
        <f t="shared" si="25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f t="shared" si="22"/>
        <v>0</v>
      </c>
      <c r="F149" s="11">
        <v>0</v>
      </c>
      <c r="G149" s="11">
        <v>0</v>
      </c>
      <c r="H149" s="11">
        <f t="shared" si="25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f t="shared" si="22"/>
        <v>0</v>
      </c>
      <c r="F150" s="11">
        <v>0</v>
      </c>
      <c r="G150" s="11">
        <v>0</v>
      </c>
      <c r="H150" s="11">
        <f t="shared" si="25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f t="shared" si="22"/>
        <v>0</v>
      </c>
      <c r="F151" s="11">
        <v>0</v>
      </c>
      <c r="G151" s="11">
        <v>0</v>
      </c>
      <c r="H151" s="11">
        <f t="shared" si="25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G152" si="28">SUM(D153:D155)</f>
        <v>0</v>
      </c>
      <c r="E152" s="11">
        <f t="shared" si="22"/>
        <v>0</v>
      </c>
      <c r="F152" s="11">
        <f t="shared" si="28"/>
        <v>0</v>
      </c>
      <c r="G152" s="11">
        <f t="shared" si="28"/>
        <v>0</v>
      </c>
      <c r="H152" s="11">
        <f t="shared" si="25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f t="shared" si="22"/>
        <v>0</v>
      </c>
      <c r="F153" s="11">
        <v>0</v>
      </c>
      <c r="G153" s="11">
        <v>0</v>
      </c>
      <c r="H153" s="11">
        <f t="shared" si="25"/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f t="shared" si="22"/>
        <v>0</v>
      </c>
      <c r="F154" s="11">
        <v>0</v>
      </c>
      <c r="G154" s="11">
        <v>0</v>
      </c>
      <c r="H154" s="11">
        <f t="shared" si="25"/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f t="shared" si="22"/>
        <v>0</v>
      </c>
      <c r="F155" s="11">
        <v>0</v>
      </c>
      <c r="G155" s="11">
        <v>0</v>
      </c>
      <c r="H155" s="11">
        <f t="shared" si="2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G156" si="29">SUM(D157:D163)</f>
        <v>0</v>
      </c>
      <c r="E156" s="11">
        <f t="shared" si="22"/>
        <v>0</v>
      </c>
      <c r="F156" s="11">
        <f t="shared" si="29"/>
        <v>0</v>
      </c>
      <c r="G156" s="11">
        <f t="shared" si="29"/>
        <v>0</v>
      </c>
      <c r="H156" s="11">
        <f t="shared" si="25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f t="shared" si="22"/>
        <v>0</v>
      </c>
      <c r="F157" s="11">
        <v>0</v>
      </c>
      <c r="G157" s="11">
        <v>0</v>
      </c>
      <c r="H157" s="11">
        <f t="shared" si="25"/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f t="shared" si="22"/>
        <v>0</v>
      </c>
      <c r="F158" s="11">
        <v>0</v>
      </c>
      <c r="G158" s="11">
        <v>0</v>
      </c>
      <c r="H158" s="11">
        <f t="shared" si="25"/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f t="shared" si="22"/>
        <v>0</v>
      </c>
      <c r="F159" s="11">
        <v>0</v>
      </c>
      <c r="G159" s="11">
        <v>0</v>
      </c>
      <c r="H159" s="11">
        <f t="shared" si="25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f t="shared" si="22"/>
        <v>0</v>
      </c>
      <c r="F160" s="11">
        <v>0</v>
      </c>
      <c r="G160" s="11">
        <v>0</v>
      </c>
      <c r="H160" s="11">
        <f t="shared" si="25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f t="shared" si="22"/>
        <v>0</v>
      </c>
      <c r="F161" s="11">
        <v>0</v>
      </c>
      <c r="G161" s="11">
        <v>0</v>
      </c>
      <c r="H161" s="11">
        <f t="shared" si="25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f t="shared" si="22"/>
        <v>0</v>
      </c>
      <c r="F162" s="11">
        <v>0</v>
      </c>
      <c r="G162" s="11">
        <v>0</v>
      </c>
      <c r="H162" s="11">
        <f t="shared" si="25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f t="shared" si="22"/>
        <v>0</v>
      </c>
      <c r="F163" s="11">
        <v>0</v>
      </c>
      <c r="G163" s="11">
        <v>0</v>
      </c>
      <c r="H163" s="11">
        <f t="shared" si="25"/>
        <v>0</v>
      </c>
    </row>
    <row r="164" spans="2:8" s="5" customFormat="1" ht="32.25" x14ac:dyDescent="0.5">
      <c r="B164" s="22"/>
      <c r="C164" s="11">
        <v>0</v>
      </c>
      <c r="D164" s="11">
        <v>0</v>
      </c>
      <c r="E164" s="11">
        <f t="shared" si="22"/>
        <v>0</v>
      </c>
      <c r="F164" s="11">
        <v>0</v>
      </c>
      <c r="G164" s="11">
        <v>0</v>
      </c>
      <c r="H164" s="23"/>
    </row>
    <row r="165" spans="2:8" s="5" customFormat="1" ht="32.25" x14ac:dyDescent="0.5">
      <c r="B165" s="24" t="s">
        <v>88</v>
      </c>
      <c r="C165" s="8">
        <f t="shared" ref="C165:H165" si="30">C11+C90</f>
        <v>71916445</v>
      </c>
      <c r="D165" s="8">
        <f t="shared" si="30"/>
        <v>39025656.510000005</v>
      </c>
      <c r="E165" s="8">
        <f t="shared" si="22"/>
        <v>110942101.51000001</v>
      </c>
      <c r="F165" s="8">
        <f t="shared" si="30"/>
        <v>86394837.170000002</v>
      </c>
      <c r="G165" s="8">
        <f t="shared" si="30"/>
        <v>71834571.459999993</v>
      </c>
      <c r="H165" s="8">
        <f t="shared" si="30"/>
        <v>24547264.34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2020-10-13T19:15:38Z</cp:lastPrinted>
  <dcterms:created xsi:type="dcterms:W3CDTF">2020-04-10T19:52:56Z</dcterms:created>
  <dcterms:modified xsi:type="dcterms:W3CDTF">2020-10-13T19:15:44Z</dcterms:modified>
</cp:coreProperties>
</file>